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CRETARIA MUNICIPAL DE ADMINISTRAÇÃO\CONCESSÃO DOS QUIOSQUES\"/>
    </mc:Choice>
  </mc:AlternateContent>
  <bookViews>
    <workbookView xWindow="0" yWindow="0" windowWidth="28800" windowHeight="12435"/>
  </bookViews>
  <sheets>
    <sheet name="ORÇAMENTO" sheetId="1" r:id="rId1"/>
    <sheet name="Memorial de Cálculo" sheetId="2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E31" i="4" l="1"/>
  <c r="E28" i="4"/>
  <c r="G16" i="4"/>
  <c r="F16" i="4"/>
  <c r="E16" i="4"/>
  <c r="A3" i="2" l="1"/>
  <c r="A4" i="2"/>
  <c r="A5" i="2"/>
  <c r="A6" i="2"/>
  <c r="A1" i="2"/>
  <c r="D43" i="2" l="1"/>
  <c r="D20" i="2"/>
  <c r="D42" i="2"/>
  <c r="D41" i="2"/>
  <c r="C40" i="2"/>
  <c r="B40" i="2"/>
  <c r="A40" i="2"/>
  <c r="A39" i="2"/>
  <c r="D38" i="2"/>
  <c r="F27" i="1" s="1"/>
  <c r="B35" i="2"/>
  <c r="A35" i="2"/>
  <c r="A34" i="2"/>
  <c r="D33" i="2"/>
  <c r="F23" i="1" s="1"/>
  <c r="I23" i="1" s="1"/>
  <c r="C30" i="2"/>
  <c r="C35" i="2" s="1"/>
  <c r="B30" i="2"/>
  <c r="A30" i="2"/>
  <c r="D28" i="2"/>
  <c r="D29" i="2" s="1"/>
  <c r="F22" i="1" s="1"/>
  <c r="I22" i="1" s="1"/>
  <c r="I24" i="1" s="1"/>
  <c r="C23" i="4" s="1"/>
  <c r="C27" i="2"/>
  <c r="B27" i="2"/>
  <c r="A27" i="2"/>
  <c r="A26" i="2"/>
  <c r="G18" i="1"/>
  <c r="D25" i="2"/>
  <c r="F18" i="1" s="1"/>
  <c r="I18" i="1" s="1"/>
  <c r="B23" i="2"/>
  <c r="A23" i="2"/>
  <c r="D21" i="2"/>
  <c r="D19" i="2"/>
  <c r="C18" i="2"/>
  <c r="B18" i="2"/>
  <c r="A18" i="2"/>
  <c r="A17" i="2"/>
  <c r="C14" i="2"/>
  <c r="B14" i="2"/>
  <c r="A14" i="2"/>
  <c r="A13" i="2"/>
  <c r="D12" i="2"/>
  <c r="F9" i="1" s="1"/>
  <c r="I9" i="1" s="1"/>
  <c r="C9" i="2"/>
  <c r="B9" i="2"/>
  <c r="A9" i="2"/>
  <c r="A8" i="2"/>
  <c r="G25" i="4" l="1"/>
  <c r="D25" i="4"/>
  <c r="F25" i="4"/>
  <c r="E25" i="4"/>
  <c r="D44" i="2"/>
  <c r="F31" i="1" s="1"/>
  <c r="I31" i="1" s="1"/>
  <c r="I32" i="1" s="1"/>
  <c r="C29" i="4" s="1"/>
  <c r="D15" i="2"/>
  <c r="D16" i="2" s="1"/>
  <c r="F13" i="1" s="1"/>
  <c r="I13" i="1" s="1"/>
  <c r="I14" i="1" s="1"/>
  <c r="C17" i="4" s="1"/>
  <c r="D22" i="2"/>
  <c r="F17" i="1" s="1"/>
  <c r="I17" i="1" s="1"/>
  <c r="I19" i="1" s="1"/>
  <c r="C20" i="4" s="1"/>
  <c r="I28" i="1"/>
  <c r="C26" i="4" s="1"/>
  <c r="I10" i="1"/>
  <c r="C14" i="4" s="1"/>
  <c r="D16" i="4" s="1"/>
  <c r="G19" i="4" l="1"/>
  <c r="D19" i="4"/>
  <c r="F19" i="4"/>
  <c r="E19" i="4"/>
  <c r="G28" i="4"/>
  <c r="F28" i="4"/>
  <c r="D28" i="4"/>
  <c r="F22" i="4"/>
  <c r="G22" i="4"/>
  <c r="D31" i="4"/>
  <c r="G31" i="4"/>
  <c r="F31" i="4"/>
  <c r="I34" i="1"/>
</calcChain>
</file>

<file path=xl/sharedStrings.xml><?xml version="1.0" encoding="utf-8"?>
<sst xmlns="http://schemas.openxmlformats.org/spreadsheetml/2006/main" count="165" uniqueCount="93">
  <si>
    <t>ITEM</t>
  </si>
  <si>
    <t>CODIGO</t>
  </si>
  <si>
    <t>DESCRIÇÃO</t>
  </si>
  <si>
    <t>UND</t>
  </si>
  <si>
    <t>QUANT.</t>
  </si>
  <si>
    <t>MATERIAL</t>
  </si>
  <si>
    <t>MÃO DE OBRA</t>
  </si>
  <si>
    <t>TOTAL</t>
  </si>
  <si>
    <t xml:space="preserve">GRUPO DE SERVIÇO: 164- SERVIÇOS PRELIMINARES </t>
  </si>
  <si>
    <t>m2</t>
  </si>
  <si>
    <t>LOCAÇÃO DE OBRAS DE PEQUENO PORTE COM CAVALETE, INCLUSO PINTURA ( FACE INTERNA DO SARRAFO 10CM) E PIQUETE COM TESTEMUNHA</t>
  </si>
  <si>
    <t>SUBTOTAL</t>
  </si>
  <si>
    <t xml:space="preserve">m3 </t>
  </si>
  <si>
    <t>GRUPO DE SERVIÇO: 165- TRANSPORTES</t>
  </si>
  <si>
    <t>Kg</t>
  </si>
  <si>
    <t xml:space="preserve"> ESTRUTURA METÁLICA CONVENCIONAL EM AÇO DO TIPO USI SAC-300 COM FUNDO ANTICORROSIVO</t>
  </si>
  <si>
    <t>GRUPO DE SERVIÇO: 177- ESTRUTURA METÁLICA</t>
  </si>
  <si>
    <t xml:space="preserve">PLATIBANDA EM ACM </t>
  </si>
  <si>
    <t>und</t>
  </si>
  <si>
    <t>RUFO DE CHAPA GALVANIZADA</t>
  </si>
  <si>
    <t xml:space="preserve"> m</t>
  </si>
  <si>
    <t xml:space="preserve"> m2</t>
  </si>
  <si>
    <t>COBERTURA COM TELHA FIBERGLASS COM VÉU PROTEÇÃO 1MM COM ACESSÓRIOS</t>
  </si>
  <si>
    <t>GRUPO DE SERVIÇO: 178- COBERTURA</t>
  </si>
  <si>
    <t>GRUPO DE SERVIÇO: 183- FORROS</t>
  </si>
  <si>
    <t xml:space="preserve">FORRO EM SARRAFO DE MADEIRA </t>
  </si>
  <si>
    <t>M²</t>
  </si>
  <si>
    <t xml:space="preserve">PINTURA ESMALTE ALQUIDICO ESTR.METALICA 2 DEMAOS </t>
  </si>
  <si>
    <t xml:space="preserve">m2 </t>
  </si>
  <si>
    <t>GRUPO DE SERVIÇO: 188- PINTURA</t>
  </si>
  <si>
    <t xml:space="preserve">TOTAL </t>
  </si>
  <si>
    <t>GOINFRA</t>
  </si>
  <si>
    <t>COTAÇÃO</t>
  </si>
  <si>
    <t>COTAÇAO</t>
  </si>
  <si>
    <t>1.1</t>
  </si>
  <si>
    <t>2.1</t>
  </si>
  <si>
    <t>3.1</t>
  </si>
  <si>
    <t>3.2</t>
  </si>
  <si>
    <t>4.1</t>
  </si>
  <si>
    <t>4.2</t>
  </si>
  <si>
    <t>5.1</t>
  </si>
  <si>
    <t>6.1</t>
  </si>
  <si>
    <t>MEMÓRIA CALCULO</t>
  </si>
  <si>
    <t xml:space="preserve">Área </t>
  </si>
  <si>
    <t xml:space="preserve">Comprimento </t>
  </si>
  <si>
    <t xml:space="preserve">Largura </t>
  </si>
  <si>
    <t>Total</t>
  </si>
  <si>
    <t xml:space="preserve">Volume </t>
  </si>
  <si>
    <t xml:space="preserve">Entulho gerado </t>
  </si>
  <si>
    <t xml:space="preserve">Peso </t>
  </si>
  <si>
    <t xml:space="preserve">Pilar </t>
  </si>
  <si>
    <t xml:space="preserve">Vigas </t>
  </si>
  <si>
    <t xml:space="preserve">Transversinas </t>
  </si>
  <si>
    <t>Quantidade</t>
  </si>
  <si>
    <t>ACM (11,16+3,97+3,97)*0,60</t>
  </si>
  <si>
    <t>Comprimento</t>
  </si>
  <si>
    <t xml:space="preserve">Rufo </t>
  </si>
  <si>
    <t>Setor: Secretaria Municipal de Obras</t>
  </si>
  <si>
    <t>Objeto: Quiosques - Praça Antônio Ribeiro</t>
  </si>
  <si>
    <t xml:space="preserve">Endereço: Praça Antônio Ribeiro </t>
  </si>
  <si>
    <t xml:space="preserve">Tabelas - TABELA 162 - CUSTOS DE OBRAS CIVIS - JANEIRO/2022 - SEM DESONERAÇÃO - COTAÇÃO DE MERCADO </t>
  </si>
  <si>
    <t>Data: 18 de abril de 2022</t>
  </si>
  <si>
    <t xml:space="preserve">Orçamento sintético </t>
  </si>
  <si>
    <t xml:space="preserve">Memória de Calculo </t>
  </si>
  <si>
    <t xml:space="preserve">TRANSPORTE DE ENTULHO EM CAÇAMBA ESTACIONÁRIA INCLUSO A CARGA MANUAL </t>
  </si>
  <si>
    <t>SERVIÇOS</t>
  </si>
  <si>
    <t>DURAÇÃO</t>
  </si>
  <si>
    <t>SEMANA 1</t>
  </si>
  <si>
    <t>SEMANA 2</t>
  </si>
  <si>
    <t>SEMANA 3</t>
  </si>
  <si>
    <t>SEMANA 4</t>
  </si>
  <si>
    <t>SERVIÇOS PRELIMINARES</t>
  </si>
  <si>
    <t>TRANSPORTES</t>
  </si>
  <si>
    <t>ESQUADRIAS METÁLICAS</t>
  </si>
  <si>
    <t>PINTURA</t>
  </si>
  <si>
    <t>_________________________________________</t>
  </si>
  <si>
    <t xml:space="preserve">LEONARDO MARTINS DE CASTRO TEIXEIRA </t>
  </si>
  <si>
    <t>SECRETÁRIO MUNICIPAL DE OBRAS</t>
  </si>
  <si>
    <t>CREA 7455/D-GO</t>
  </si>
  <si>
    <t>CRONOGRAMA FÍSICO E FINANCEIRO</t>
  </si>
  <si>
    <t>SETOR</t>
  </si>
  <si>
    <t>SECRETARIA MUNICIPAL DE OBRAS</t>
  </si>
  <si>
    <t>OBJETO</t>
  </si>
  <si>
    <t>PROCESSO</t>
  </si>
  <si>
    <t>ENDEREÇO</t>
  </si>
  <si>
    <t>TABELAS</t>
  </si>
  <si>
    <t xml:space="preserve">DATA </t>
  </si>
  <si>
    <t/>
  </si>
  <si>
    <t xml:space="preserve">Quiosques - Praça Antônio Ribeiro </t>
  </si>
  <si>
    <t>Praça Antônio Ribeiro</t>
  </si>
  <si>
    <t>Tabela GOINFRA - TABELA 162 - CUSTOS DE OBRAS CIVIS - JANEIRO/2022 - COM DESONERAÇÃO                   Data Base: 01/01/2022</t>
  </si>
  <si>
    <t>COBERTURA</t>
  </si>
  <si>
    <t>FORROS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</si>
</sst>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&quot;R$&quot;* #,##0.00_-;\-&quot;R$&quot;* #,##0.00_-;_-&quot;R$&quot;* &quot;-&quot;??_-;_-@_-"/>
    <numFmt numFmtId="166" formatCode="_(* #,##0.00_);_(* \(#,##0.00\);_(* \-??_);_(@_)"/>
    <numFmt numFmtId="167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166" fontId="8" fillId="0" borderId="0"/>
    <xf numFmtId="165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3" fillId="0" borderId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2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4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0" xfId="0" applyFont="1"/>
    <xf numFmtId="164" fontId="5" fillId="0" borderId="0" xfId="0" applyNumberFormat="1" applyFont="1"/>
    <xf numFmtId="2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1" xfId="0" applyNumberFormat="1" applyFont="1" applyBorder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/>
    <xf numFmtId="10" fontId="0" fillId="0" borderId="0" xfId="0" applyNumberFormat="1"/>
    <xf numFmtId="0" fontId="0" fillId="2" borderId="8" xfId="0" applyFill="1" applyBorder="1"/>
    <xf numFmtId="2" fontId="0" fillId="2" borderId="8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4" fontId="11" fillId="0" borderId="0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0" fillId="0" borderId="12" xfId="0" applyFont="1" applyBorder="1"/>
    <xf numFmtId="0" fontId="11" fillId="0" borderId="0" xfId="0" applyFont="1" applyBorder="1"/>
    <xf numFmtId="0" fontId="11" fillId="0" borderId="21" xfId="0" applyFont="1" applyBorder="1"/>
    <xf numFmtId="0" fontId="11" fillId="0" borderId="23" xfId="0" applyFont="1" applyBorder="1"/>
    <xf numFmtId="0" fontId="10" fillId="0" borderId="21" xfId="0" applyFont="1" applyBorder="1"/>
    <xf numFmtId="0" fontId="11" fillId="0" borderId="22" xfId="0" applyFont="1" applyBorder="1"/>
    <xf numFmtId="0" fontId="10" fillId="4" borderId="1" xfId="0" applyFont="1" applyFill="1" applyBorder="1" applyAlignment="1">
      <alignment horizontal="center"/>
    </xf>
    <xf numFmtId="44" fontId="11" fillId="0" borderId="19" xfId="4" applyNumberFormat="1" applyFont="1" applyBorder="1" applyAlignment="1">
      <alignment horizontal="center"/>
    </xf>
    <xf numFmtId="10" fontId="13" fillId="0" borderId="19" xfId="4" applyNumberFormat="1" applyFont="1" applyBorder="1" applyAlignment="1">
      <alignment horizontal="center"/>
    </xf>
    <xf numFmtId="44" fontId="11" fillId="0" borderId="20" xfId="3" applyFont="1" applyFill="1" applyBorder="1"/>
    <xf numFmtId="0" fontId="13" fillId="6" borderId="20" xfId="0" applyFont="1" applyFill="1" applyBorder="1"/>
    <xf numFmtId="44" fontId="10" fillId="0" borderId="8" xfId="3" applyFont="1" applyBorder="1"/>
    <xf numFmtId="44" fontId="13" fillId="0" borderId="8" xfId="3" applyFont="1" applyFill="1" applyBorder="1"/>
    <xf numFmtId="44" fontId="11" fillId="0" borderId="20" xfId="3" applyFont="1" applyBorder="1"/>
    <xf numFmtId="10" fontId="13" fillId="0" borderId="19" xfId="4" applyNumberFormat="1" applyFont="1" applyFill="1" applyBorder="1" applyAlignment="1">
      <alignment horizontal="center" vertical="center"/>
    </xf>
    <xf numFmtId="0" fontId="11" fillId="0" borderId="20" xfId="0" applyFont="1" applyBorder="1"/>
    <xf numFmtId="9" fontId="13" fillId="0" borderId="19" xfId="4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/>
    <xf numFmtId="0" fontId="11" fillId="0" borderId="26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10" fontId="13" fillId="0" borderId="28" xfId="4" applyNumberFormat="1" applyFont="1" applyBorder="1" applyAlignment="1">
      <alignment horizontal="center"/>
    </xf>
    <xf numFmtId="0" fontId="13" fillId="6" borderId="29" xfId="0" applyFont="1" applyFill="1" applyBorder="1"/>
    <xf numFmtId="44" fontId="13" fillId="0" borderId="30" xfId="3" applyFont="1" applyFill="1" applyBorder="1"/>
    <xf numFmtId="10" fontId="13" fillId="0" borderId="28" xfId="4" applyNumberFormat="1" applyFont="1" applyFill="1" applyBorder="1" applyAlignment="1">
      <alignment horizontal="center" vertical="center"/>
    </xf>
    <xf numFmtId="9" fontId="13" fillId="0" borderId="28" xfId="4" applyFont="1" applyFill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3" fillId="7" borderId="20" xfId="0" applyFont="1" applyFill="1" applyBorder="1"/>
    <xf numFmtId="0" fontId="13" fillId="8" borderId="20" xfId="0" applyFont="1" applyFill="1" applyBorder="1"/>
    <xf numFmtId="0" fontId="13" fillId="8" borderId="29" xfId="0" applyFont="1" applyFill="1" applyBorder="1"/>
    <xf numFmtId="0" fontId="13" fillId="9" borderId="20" xfId="0" applyFont="1" applyFill="1" applyBorder="1"/>
    <xf numFmtId="0" fontId="13" fillId="9" borderId="29" xfId="0" applyFont="1" applyFill="1" applyBorder="1"/>
    <xf numFmtId="0" fontId="13" fillId="10" borderId="20" xfId="0" applyFont="1" applyFill="1" applyBorder="1"/>
    <xf numFmtId="0" fontId="13" fillId="10" borderId="29" xfId="0" applyFont="1" applyFill="1" applyBorder="1"/>
    <xf numFmtId="0" fontId="14" fillId="11" borderId="20" xfId="0" applyFont="1" applyFill="1" applyBorder="1"/>
    <xf numFmtId="0" fontId="14" fillId="11" borderId="29" xfId="0" applyFont="1" applyFill="1" applyBorder="1"/>
    <xf numFmtId="0" fontId="13" fillId="12" borderId="20" xfId="0" applyFont="1" applyFill="1" applyBorder="1"/>
    <xf numFmtId="0" fontId="13" fillId="12" borderId="29" xfId="0" applyFont="1" applyFill="1" applyBorder="1"/>
    <xf numFmtId="0" fontId="4" fillId="4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7" fontId="11" fillId="0" borderId="23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5">
    <cellStyle name="Moeda" xfId="3" builtinId="4"/>
    <cellStyle name="Moeda 2" xfId="2"/>
    <cellStyle name="Moeda 2 2" xfId="7"/>
    <cellStyle name="Moeda 3" xfId="8"/>
    <cellStyle name="Moeda 4" xfId="10"/>
    <cellStyle name="Moeda 5" xfId="13"/>
    <cellStyle name="Normal" xfId="0" builtinId="0"/>
    <cellStyle name="Normal 2" xfId="11"/>
    <cellStyle name="Normal 3" xfId="1"/>
    <cellStyle name="Normal 4" xfId="5"/>
    <cellStyle name="Normal 5" xfId="9"/>
    <cellStyle name="Porcentagem" xfId="4" builtinId="5"/>
    <cellStyle name="Porcentagem 2" xfId="12"/>
    <cellStyle name="Vírgula 2" xfId="14"/>
    <cellStyle name="Vírgula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134397</xdr:rowOff>
    </xdr:from>
    <xdr:to>
      <xdr:col>2</xdr:col>
      <xdr:colOff>428626</xdr:colOff>
      <xdr:row>5</xdr:row>
      <xdr:rowOff>89534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4397"/>
          <a:ext cx="1266826" cy="907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152400</xdr:rowOff>
    </xdr:from>
    <xdr:to>
      <xdr:col>3</xdr:col>
      <xdr:colOff>1428751</xdr:colOff>
      <xdr:row>5</xdr:row>
      <xdr:rowOff>107537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52400"/>
          <a:ext cx="1266826" cy="907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1644014</xdr:colOff>
      <xdr:row>9</xdr:row>
      <xdr:rowOff>180975</xdr:rowOff>
    </xdr:to>
    <xdr:pic>
      <xdr:nvPicPr>
        <xdr:cNvPr id="2" name="Imagem 1" descr="Nenhuma descrição de foto disponível.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2529839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6" workbookViewId="0">
      <selection activeCell="I42" sqref="I42"/>
    </sheetView>
  </sheetViews>
  <sheetFormatPr defaultRowHeight="15" x14ac:dyDescent="0.25"/>
  <cols>
    <col min="1" max="1" width="4.7109375" style="13" bestFit="1" customWidth="1"/>
    <col min="2" max="3" width="9.140625" style="13"/>
    <col min="4" max="4" width="65.85546875" style="13" customWidth="1"/>
    <col min="5" max="5" width="4.5703125" style="13" bestFit="1" customWidth="1"/>
    <col min="6" max="6" width="9.140625" style="13"/>
    <col min="7" max="8" width="9.140625" style="14"/>
    <col min="9" max="9" width="11.28515625" style="14" bestFit="1" customWidth="1"/>
  </cols>
  <sheetData>
    <row r="1" spans="1:9" x14ac:dyDescent="0.25">
      <c r="A1" s="22"/>
      <c r="B1" s="23"/>
      <c r="C1" s="23"/>
      <c r="D1" s="98" t="s">
        <v>57</v>
      </c>
      <c r="E1" s="99"/>
      <c r="F1" s="99"/>
      <c r="G1" s="99"/>
      <c r="H1" s="99"/>
      <c r="I1" s="100"/>
    </row>
    <row r="2" spans="1:9" x14ac:dyDescent="0.25">
      <c r="A2" s="24"/>
      <c r="B2" s="25"/>
      <c r="C2" s="25"/>
      <c r="D2" s="101" t="s">
        <v>62</v>
      </c>
      <c r="E2" s="102"/>
      <c r="F2" s="102"/>
      <c r="G2" s="102"/>
      <c r="H2" s="102"/>
      <c r="I2" s="103"/>
    </row>
    <row r="3" spans="1:9" x14ac:dyDescent="0.25">
      <c r="A3" s="24"/>
      <c r="B3" s="25"/>
      <c r="C3" s="25"/>
      <c r="D3" s="101" t="s">
        <v>58</v>
      </c>
      <c r="E3" s="102"/>
      <c r="F3" s="102"/>
      <c r="G3" s="102"/>
      <c r="H3" s="102"/>
      <c r="I3" s="103"/>
    </row>
    <row r="4" spans="1:9" x14ac:dyDescent="0.25">
      <c r="A4" s="24"/>
      <c r="B4" s="25"/>
      <c r="C4" s="25"/>
      <c r="D4" s="101" t="s">
        <v>59</v>
      </c>
      <c r="E4" s="102"/>
      <c r="F4" s="102"/>
      <c r="G4" s="102"/>
      <c r="H4" s="102"/>
      <c r="I4" s="103"/>
    </row>
    <row r="5" spans="1:9" x14ac:dyDescent="0.25">
      <c r="A5" s="24"/>
      <c r="B5" s="25"/>
      <c r="C5" s="25"/>
      <c r="D5" s="101" t="s">
        <v>60</v>
      </c>
      <c r="E5" s="102"/>
      <c r="F5" s="102"/>
      <c r="G5" s="102"/>
      <c r="H5" s="102"/>
      <c r="I5" s="103"/>
    </row>
    <row r="6" spans="1:9" x14ac:dyDescent="0.25">
      <c r="A6" s="24"/>
      <c r="B6" s="25"/>
      <c r="C6" s="25"/>
      <c r="D6" s="101" t="s">
        <v>61</v>
      </c>
      <c r="E6" s="102"/>
      <c r="F6" s="102"/>
      <c r="G6" s="102"/>
      <c r="H6" s="102"/>
      <c r="I6" s="103"/>
    </row>
    <row r="7" spans="1:9" ht="25.5" x14ac:dyDescent="0.25">
      <c r="A7" s="1" t="s">
        <v>0</v>
      </c>
      <c r="B7" s="89" t="s">
        <v>1</v>
      </c>
      <c r="C7" s="89"/>
      <c r="D7" s="2" t="s">
        <v>2</v>
      </c>
      <c r="E7" s="7" t="s">
        <v>3</v>
      </c>
      <c r="F7" s="3" t="s">
        <v>4</v>
      </c>
      <c r="G7" s="4" t="s">
        <v>5</v>
      </c>
      <c r="H7" s="5" t="s">
        <v>6</v>
      </c>
      <c r="I7" s="4" t="s">
        <v>7</v>
      </c>
    </row>
    <row r="8" spans="1:9" x14ac:dyDescent="0.25">
      <c r="A8" s="90" t="s">
        <v>8</v>
      </c>
      <c r="B8" s="91"/>
      <c r="C8" s="91"/>
      <c r="D8" s="91"/>
      <c r="E8" s="91"/>
      <c r="F8" s="91"/>
      <c r="G8" s="91"/>
      <c r="H8" s="91"/>
      <c r="I8" s="91"/>
    </row>
    <row r="9" spans="1:9" ht="26.25" x14ac:dyDescent="0.25">
      <c r="A9" s="10" t="s">
        <v>34</v>
      </c>
      <c r="B9" s="10" t="s">
        <v>31</v>
      </c>
      <c r="C9" s="10">
        <v>20702</v>
      </c>
      <c r="D9" s="11" t="s">
        <v>10</v>
      </c>
      <c r="E9" s="10" t="s">
        <v>9</v>
      </c>
      <c r="F9" s="21">
        <f>'Memorial de Cálculo'!D12</f>
        <v>54.635000000000005</v>
      </c>
      <c r="G9" s="12">
        <v>4.9400000000000004</v>
      </c>
      <c r="H9" s="12">
        <v>1.32</v>
      </c>
      <c r="I9" s="12">
        <f>(H9+G9)*F9</f>
        <v>342.01510000000007</v>
      </c>
    </row>
    <row r="10" spans="1:9" x14ac:dyDescent="0.25">
      <c r="A10" s="88" t="s">
        <v>11</v>
      </c>
      <c r="B10" s="88"/>
      <c r="C10" s="88"/>
      <c r="D10" s="88"/>
      <c r="E10" s="88"/>
      <c r="F10" s="88"/>
      <c r="G10" s="88"/>
      <c r="H10" s="88"/>
      <c r="I10" s="6">
        <f>SUM(I8:I9)</f>
        <v>342.01510000000007</v>
      </c>
    </row>
    <row r="11" spans="1:9" ht="25.5" x14ac:dyDescent="0.25">
      <c r="A11" s="1" t="s">
        <v>0</v>
      </c>
      <c r="B11" s="89" t="s">
        <v>1</v>
      </c>
      <c r="C11" s="89"/>
      <c r="D11" s="2" t="s">
        <v>2</v>
      </c>
      <c r="E11" s="7" t="s">
        <v>3</v>
      </c>
      <c r="F11" s="3" t="s">
        <v>4</v>
      </c>
      <c r="G11" s="4" t="s">
        <v>5</v>
      </c>
      <c r="H11" s="5" t="s">
        <v>6</v>
      </c>
      <c r="I11" s="4" t="s">
        <v>7</v>
      </c>
    </row>
    <row r="12" spans="1:9" x14ac:dyDescent="0.25">
      <c r="A12" s="92" t="s">
        <v>13</v>
      </c>
      <c r="B12" s="92"/>
      <c r="C12" s="92"/>
      <c r="D12" s="92"/>
      <c r="E12" s="92"/>
      <c r="F12" s="92"/>
      <c r="G12" s="92"/>
      <c r="H12" s="92"/>
      <c r="I12" s="92"/>
    </row>
    <row r="13" spans="1:9" x14ac:dyDescent="0.25">
      <c r="A13" s="10" t="s">
        <v>35</v>
      </c>
      <c r="B13" s="10" t="s">
        <v>31</v>
      </c>
      <c r="C13" s="11">
        <v>30105</v>
      </c>
      <c r="D13" s="10" t="s">
        <v>64</v>
      </c>
      <c r="E13" s="10" t="s">
        <v>12</v>
      </c>
      <c r="F13" s="21">
        <f>'Memorial de Cálculo'!D16</f>
        <v>1.6390500000000001</v>
      </c>
      <c r="G13" s="12">
        <v>60</v>
      </c>
      <c r="H13" s="12">
        <v>7.26</v>
      </c>
      <c r="I13" s="12">
        <f>(H13+G13)*F13</f>
        <v>110.24250300000001</v>
      </c>
    </row>
    <row r="14" spans="1:9" x14ac:dyDescent="0.25">
      <c r="A14" s="88" t="s">
        <v>11</v>
      </c>
      <c r="B14" s="88"/>
      <c r="C14" s="88"/>
      <c r="D14" s="88"/>
      <c r="E14" s="88"/>
      <c r="F14" s="88"/>
      <c r="G14" s="88"/>
      <c r="H14" s="88"/>
      <c r="I14" s="6">
        <f>SUM(I12:I13)</f>
        <v>110.24250300000001</v>
      </c>
    </row>
    <row r="15" spans="1:9" ht="25.5" x14ac:dyDescent="0.25">
      <c r="A15" s="1" t="s">
        <v>0</v>
      </c>
      <c r="B15" s="89" t="s">
        <v>1</v>
      </c>
      <c r="C15" s="89"/>
      <c r="D15" s="2" t="s">
        <v>2</v>
      </c>
      <c r="E15" s="7" t="s">
        <v>3</v>
      </c>
      <c r="F15" s="3" t="s">
        <v>4</v>
      </c>
      <c r="G15" s="4" t="s">
        <v>5</v>
      </c>
      <c r="H15" s="5" t="s">
        <v>6</v>
      </c>
      <c r="I15" s="4" t="s">
        <v>7</v>
      </c>
    </row>
    <row r="16" spans="1:9" x14ac:dyDescent="0.25">
      <c r="A16" s="92" t="s">
        <v>16</v>
      </c>
      <c r="B16" s="92"/>
      <c r="C16" s="92"/>
      <c r="D16" s="92"/>
      <c r="E16" s="92"/>
      <c r="F16" s="92"/>
      <c r="G16" s="92"/>
      <c r="H16" s="92"/>
      <c r="I16" s="92"/>
    </row>
    <row r="17" spans="1:13" ht="26.25" x14ac:dyDescent="0.25">
      <c r="A17" s="10" t="s">
        <v>36</v>
      </c>
      <c r="B17" s="10" t="s">
        <v>31</v>
      </c>
      <c r="C17" s="10">
        <v>150103</v>
      </c>
      <c r="D17" s="11" t="s">
        <v>15</v>
      </c>
      <c r="E17" s="10" t="s">
        <v>14</v>
      </c>
      <c r="F17" s="21">
        <f>'Memorial de Cálculo'!D22</f>
        <v>542.31740000000002</v>
      </c>
      <c r="G17" s="12">
        <v>23</v>
      </c>
      <c r="H17" s="12">
        <v>0</v>
      </c>
      <c r="I17" s="12">
        <f>(H17+G17)*F17</f>
        <v>12473.3002</v>
      </c>
    </row>
    <row r="18" spans="1:13" x14ac:dyDescent="0.25">
      <c r="A18" s="10" t="s">
        <v>37</v>
      </c>
      <c r="B18" s="93" t="s">
        <v>32</v>
      </c>
      <c r="C18" s="93"/>
      <c r="D18" s="11" t="s">
        <v>17</v>
      </c>
      <c r="E18" s="10" t="s">
        <v>18</v>
      </c>
      <c r="F18" s="21">
        <f>'Memorial de Cálculo'!D25</f>
        <v>1</v>
      </c>
      <c r="G18" s="96">
        <f>(6550+7100+7350)/3</f>
        <v>7000</v>
      </c>
      <c r="H18" s="97"/>
      <c r="I18" s="12">
        <f>(H18+G18)*F18</f>
        <v>7000</v>
      </c>
    </row>
    <row r="19" spans="1:13" x14ac:dyDescent="0.25">
      <c r="A19" s="88" t="s">
        <v>11</v>
      </c>
      <c r="B19" s="88"/>
      <c r="C19" s="88"/>
      <c r="D19" s="88"/>
      <c r="E19" s="88"/>
      <c r="F19" s="88"/>
      <c r="G19" s="88"/>
      <c r="H19" s="88"/>
      <c r="I19" s="6">
        <f>SUM(I17:I18)</f>
        <v>19473.300199999998</v>
      </c>
      <c r="M19" s="26"/>
    </row>
    <row r="20" spans="1:13" ht="25.5" x14ac:dyDescent="0.25">
      <c r="A20" s="1" t="s">
        <v>0</v>
      </c>
      <c r="B20" s="89" t="s">
        <v>1</v>
      </c>
      <c r="C20" s="89"/>
      <c r="D20" s="2" t="s">
        <v>2</v>
      </c>
      <c r="E20" s="7" t="s">
        <v>3</v>
      </c>
      <c r="F20" s="3" t="s">
        <v>4</v>
      </c>
      <c r="G20" s="4" t="s">
        <v>5</v>
      </c>
      <c r="H20" s="5" t="s">
        <v>6</v>
      </c>
      <c r="I20" s="4" t="s">
        <v>7</v>
      </c>
    </row>
    <row r="21" spans="1:13" x14ac:dyDescent="0.25">
      <c r="A21" s="92" t="s">
        <v>23</v>
      </c>
      <c r="B21" s="92"/>
      <c r="C21" s="92"/>
      <c r="D21" s="92"/>
      <c r="E21" s="92"/>
      <c r="F21" s="92"/>
      <c r="G21" s="92"/>
      <c r="H21" s="92"/>
      <c r="I21" s="92"/>
    </row>
    <row r="22" spans="1:13" x14ac:dyDescent="0.25">
      <c r="A22" s="10" t="s">
        <v>38</v>
      </c>
      <c r="B22" s="10" t="s">
        <v>31</v>
      </c>
      <c r="C22" s="10">
        <v>160602</v>
      </c>
      <c r="D22" s="10" t="s">
        <v>19</v>
      </c>
      <c r="E22" s="10" t="s">
        <v>20</v>
      </c>
      <c r="F22" s="21">
        <f>'Memorial de Cálculo'!D29</f>
        <v>19.09</v>
      </c>
      <c r="G22" s="12">
        <v>22.55</v>
      </c>
      <c r="H22" s="12">
        <v>14.85</v>
      </c>
      <c r="I22" s="12">
        <f>(H22+G22)*F22</f>
        <v>713.96600000000001</v>
      </c>
    </row>
    <row r="23" spans="1:13" x14ac:dyDescent="0.25">
      <c r="A23" s="10" t="s">
        <v>39</v>
      </c>
      <c r="B23" s="10" t="s">
        <v>31</v>
      </c>
      <c r="C23" s="10">
        <v>160906</v>
      </c>
      <c r="D23" s="11" t="s">
        <v>22</v>
      </c>
      <c r="E23" s="10" t="s">
        <v>21</v>
      </c>
      <c r="F23" s="21">
        <f>'Memorial de Cálculo'!D33</f>
        <v>44.265500000000003</v>
      </c>
      <c r="G23" s="12">
        <v>43.76</v>
      </c>
      <c r="H23" s="12">
        <v>4.76</v>
      </c>
      <c r="I23" s="12">
        <f>(H23+G23)*F23</f>
        <v>2147.76206</v>
      </c>
    </row>
    <row r="24" spans="1:13" x14ac:dyDescent="0.25">
      <c r="A24" s="88" t="s">
        <v>11</v>
      </c>
      <c r="B24" s="88"/>
      <c r="C24" s="88"/>
      <c r="D24" s="88"/>
      <c r="E24" s="88"/>
      <c r="F24" s="88"/>
      <c r="G24" s="88"/>
      <c r="H24" s="88"/>
      <c r="I24" s="6">
        <f>SUM(I22:I23)</f>
        <v>2861.7280599999999</v>
      </c>
    </row>
    <row r="25" spans="1:13" ht="25.5" x14ac:dyDescent="0.25">
      <c r="A25" s="1" t="s">
        <v>0</v>
      </c>
      <c r="B25" s="89" t="s">
        <v>1</v>
      </c>
      <c r="C25" s="89"/>
      <c r="D25" s="2" t="s">
        <v>2</v>
      </c>
      <c r="E25" s="7" t="s">
        <v>3</v>
      </c>
      <c r="F25" s="3" t="s">
        <v>4</v>
      </c>
      <c r="G25" s="4" t="s">
        <v>5</v>
      </c>
      <c r="H25" s="5" t="s">
        <v>6</v>
      </c>
      <c r="I25" s="4" t="s">
        <v>7</v>
      </c>
    </row>
    <row r="26" spans="1:13" x14ac:dyDescent="0.25">
      <c r="A26" s="92" t="s">
        <v>24</v>
      </c>
      <c r="B26" s="92"/>
      <c r="C26" s="92"/>
      <c r="D26" s="92"/>
      <c r="E26" s="92"/>
      <c r="F26" s="92"/>
      <c r="G26" s="92"/>
      <c r="H26" s="92"/>
      <c r="I26" s="92"/>
    </row>
    <row r="27" spans="1:13" x14ac:dyDescent="0.25">
      <c r="A27" s="10" t="s">
        <v>40</v>
      </c>
      <c r="B27" s="94" t="s">
        <v>33</v>
      </c>
      <c r="C27" s="95"/>
      <c r="D27" s="10" t="s">
        <v>25</v>
      </c>
      <c r="E27" s="10" t="s">
        <v>26</v>
      </c>
      <c r="F27" s="21">
        <f>'Memorial de Cálculo'!D38</f>
        <v>54.635000000000005</v>
      </c>
      <c r="G27" s="12"/>
      <c r="H27" s="12"/>
      <c r="I27" s="12"/>
    </row>
    <row r="28" spans="1:13" x14ac:dyDescent="0.25">
      <c r="A28" s="88" t="s">
        <v>11</v>
      </c>
      <c r="B28" s="88"/>
      <c r="C28" s="88"/>
      <c r="D28" s="88"/>
      <c r="E28" s="88"/>
      <c r="F28" s="88"/>
      <c r="G28" s="88"/>
      <c r="H28" s="88"/>
      <c r="I28" s="6">
        <f>SUM(I25:I26)</f>
        <v>0</v>
      </c>
    </row>
    <row r="29" spans="1:13" ht="25.5" x14ac:dyDescent="0.25">
      <c r="A29" s="1" t="s">
        <v>0</v>
      </c>
      <c r="B29" s="89" t="s">
        <v>1</v>
      </c>
      <c r="C29" s="89"/>
      <c r="D29" s="2" t="s">
        <v>2</v>
      </c>
      <c r="E29" s="7" t="s">
        <v>3</v>
      </c>
      <c r="F29" s="3" t="s">
        <v>4</v>
      </c>
      <c r="G29" s="4" t="s">
        <v>5</v>
      </c>
      <c r="H29" s="5" t="s">
        <v>6</v>
      </c>
      <c r="I29" s="4" t="s">
        <v>7</v>
      </c>
    </row>
    <row r="30" spans="1:13" x14ac:dyDescent="0.25">
      <c r="A30" s="92" t="s">
        <v>29</v>
      </c>
      <c r="B30" s="92"/>
      <c r="C30" s="92"/>
      <c r="D30" s="92"/>
      <c r="E30" s="92"/>
      <c r="F30" s="92"/>
      <c r="G30" s="92"/>
      <c r="H30" s="92"/>
      <c r="I30" s="92"/>
    </row>
    <row r="31" spans="1:13" x14ac:dyDescent="0.25">
      <c r="A31" s="10" t="s">
        <v>41</v>
      </c>
      <c r="B31" s="10" t="s">
        <v>31</v>
      </c>
      <c r="C31" s="10">
        <v>261609</v>
      </c>
      <c r="D31" s="10" t="s">
        <v>27</v>
      </c>
      <c r="E31" s="10" t="s">
        <v>28</v>
      </c>
      <c r="F31" s="21">
        <f>'Memorial de Cálculo'!D44</f>
        <v>28.5488</v>
      </c>
      <c r="G31" s="12">
        <v>11.9</v>
      </c>
      <c r="H31" s="12">
        <v>3.19</v>
      </c>
      <c r="I31" s="12">
        <f>(H31+G31)*F31</f>
        <v>430.80139200000002</v>
      </c>
    </row>
    <row r="32" spans="1:13" x14ac:dyDescent="0.25">
      <c r="A32" s="88" t="s">
        <v>11</v>
      </c>
      <c r="B32" s="88"/>
      <c r="C32" s="88"/>
      <c r="D32" s="88"/>
      <c r="E32" s="88"/>
      <c r="F32" s="88"/>
      <c r="G32" s="88"/>
      <c r="H32" s="88"/>
      <c r="I32" s="6">
        <f>I31</f>
        <v>430.80139200000002</v>
      </c>
    </row>
    <row r="34" spans="1:9" x14ac:dyDescent="0.25">
      <c r="A34" s="88" t="s">
        <v>30</v>
      </c>
      <c r="B34" s="88"/>
      <c r="C34" s="88"/>
      <c r="D34" s="88"/>
      <c r="E34" s="88"/>
      <c r="F34" s="88"/>
      <c r="G34" s="88"/>
      <c r="H34" s="88"/>
      <c r="I34" s="6">
        <f>I32+I28+I24+I19+I14+I10</f>
        <v>23218.087254999999</v>
      </c>
    </row>
  </sheetData>
  <mergeCells count="28">
    <mergeCell ref="D1:I1"/>
    <mergeCell ref="D3:I3"/>
    <mergeCell ref="D4:I4"/>
    <mergeCell ref="D5:I5"/>
    <mergeCell ref="D6:I6"/>
    <mergeCell ref="D2:I2"/>
    <mergeCell ref="A32:H32"/>
    <mergeCell ref="A34:H34"/>
    <mergeCell ref="B27:C27"/>
    <mergeCell ref="G18:H18"/>
    <mergeCell ref="A24:H24"/>
    <mergeCell ref="B25:C25"/>
    <mergeCell ref="A26:I26"/>
    <mergeCell ref="A28:H28"/>
    <mergeCell ref="B29:C29"/>
    <mergeCell ref="A30:I30"/>
    <mergeCell ref="A21:I21"/>
    <mergeCell ref="B15:C15"/>
    <mergeCell ref="A16:I16"/>
    <mergeCell ref="A19:H19"/>
    <mergeCell ref="B18:C18"/>
    <mergeCell ref="B20:C20"/>
    <mergeCell ref="A14:H14"/>
    <mergeCell ref="B7:C7"/>
    <mergeCell ref="A8:I8"/>
    <mergeCell ref="A10:H10"/>
    <mergeCell ref="B11:C11"/>
    <mergeCell ref="A12:I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G24" sqref="G24"/>
    </sheetView>
  </sheetViews>
  <sheetFormatPr defaultRowHeight="15" x14ac:dyDescent="0.25"/>
  <cols>
    <col min="1" max="1" width="5.28515625" bestFit="1" customWidth="1"/>
    <col min="2" max="2" width="86.5703125" customWidth="1"/>
    <col min="3" max="3" width="5.85546875" customWidth="1"/>
    <col min="4" max="4" width="24.7109375" style="20" customWidth="1"/>
  </cols>
  <sheetData>
    <row r="1" spans="1:4" x14ac:dyDescent="0.25">
      <c r="A1" s="108" t="str">
        <f>ORÇAMENTO!D1</f>
        <v>Setor: Secretaria Municipal de Obras</v>
      </c>
      <c r="B1" s="108"/>
      <c r="C1" s="108"/>
      <c r="D1" s="29"/>
    </row>
    <row r="2" spans="1:4" x14ac:dyDescent="0.25">
      <c r="A2" s="108" t="s">
        <v>63</v>
      </c>
      <c r="B2" s="108"/>
      <c r="C2" s="108"/>
      <c r="D2" s="30"/>
    </row>
    <row r="3" spans="1:4" x14ac:dyDescent="0.25">
      <c r="A3" s="108" t="str">
        <f>ORÇAMENTO!D3</f>
        <v>Objeto: Quiosques - Praça Antônio Ribeiro</v>
      </c>
      <c r="B3" s="108"/>
      <c r="C3" s="108"/>
      <c r="D3" s="30"/>
    </row>
    <row r="4" spans="1:4" x14ac:dyDescent="0.25">
      <c r="A4" s="108" t="str">
        <f>ORÇAMENTO!D4</f>
        <v xml:space="preserve">Endereço: Praça Antônio Ribeiro </v>
      </c>
      <c r="B4" s="108"/>
      <c r="C4" s="108"/>
      <c r="D4" s="30"/>
    </row>
    <row r="5" spans="1:4" x14ac:dyDescent="0.25">
      <c r="A5" s="108" t="str">
        <f>ORÇAMENTO!D5</f>
        <v xml:space="preserve">Tabelas - TABELA 162 - CUSTOS DE OBRAS CIVIS - JANEIRO/2022 - SEM DESONERAÇÃO - COTAÇÃO DE MERCADO </v>
      </c>
      <c r="B5" s="108"/>
      <c r="C5" s="108"/>
      <c r="D5" s="30"/>
    </row>
    <row r="6" spans="1:4" x14ac:dyDescent="0.25">
      <c r="A6" s="108" t="str">
        <f>ORÇAMENTO!D6</f>
        <v>Data: 18 de abril de 2022</v>
      </c>
      <c r="B6" s="108"/>
      <c r="C6" s="108"/>
      <c r="D6" s="30"/>
    </row>
    <row r="7" spans="1:4" x14ac:dyDescent="0.25">
      <c r="A7" s="27" t="s">
        <v>0</v>
      </c>
      <c r="B7" s="27" t="s">
        <v>2</v>
      </c>
      <c r="C7" s="27" t="s">
        <v>3</v>
      </c>
      <c r="D7" s="28" t="s">
        <v>42</v>
      </c>
    </row>
    <row r="8" spans="1:4" x14ac:dyDescent="0.25">
      <c r="A8" s="16" t="str">
        <f>ORÇAMENTO!A8</f>
        <v xml:space="preserve">GRUPO DE SERVIÇO: 164- SERVIÇOS PRELIMINARES </v>
      </c>
      <c r="B8" s="17"/>
      <c r="C8" s="17"/>
      <c r="D8" s="18"/>
    </row>
    <row r="9" spans="1:4" ht="30" x14ac:dyDescent="0.25">
      <c r="A9" s="8" t="str">
        <f>ORÇAMENTO!A9</f>
        <v>1.1</v>
      </c>
      <c r="B9" s="9" t="str">
        <f>ORÇAMENTO!D9</f>
        <v>LOCAÇÃO DE OBRAS DE PEQUENO PORTE COM CAVALETE, INCLUSO PINTURA ( FACE INTERNA DO SARRAFO 10CM) E PIQUETE COM TESTEMUNHA</v>
      </c>
      <c r="C9" s="8" t="str">
        <f>ORÇAMENTO!E9</f>
        <v>m2</v>
      </c>
      <c r="D9" s="15" t="s">
        <v>43</v>
      </c>
    </row>
    <row r="10" spans="1:4" x14ac:dyDescent="0.25">
      <c r="A10" s="8"/>
      <c r="B10" s="8" t="s">
        <v>44</v>
      </c>
      <c r="C10" s="8"/>
      <c r="D10" s="15">
        <v>11.15</v>
      </c>
    </row>
    <row r="11" spans="1:4" x14ac:dyDescent="0.25">
      <c r="A11" s="8"/>
      <c r="B11" s="8" t="s">
        <v>45</v>
      </c>
      <c r="C11" s="8"/>
      <c r="D11" s="15">
        <v>4.9000000000000004</v>
      </c>
    </row>
    <row r="12" spans="1:4" x14ac:dyDescent="0.25">
      <c r="A12" s="104" t="s">
        <v>46</v>
      </c>
      <c r="B12" s="105"/>
      <c r="C12" s="106"/>
      <c r="D12" s="19">
        <f>D11*D10</f>
        <v>54.635000000000005</v>
      </c>
    </row>
    <row r="13" spans="1:4" x14ac:dyDescent="0.25">
      <c r="A13" s="16" t="str">
        <f>ORÇAMENTO!A12</f>
        <v>GRUPO DE SERVIÇO: 165- TRANSPORTES</v>
      </c>
      <c r="B13" s="17"/>
      <c r="C13" s="17"/>
      <c r="D13" s="18"/>
    </row>
    <row r="14" spans="1:4" x14ac:dyDescent="0.25">
      <c r="A14" s="8" t="str">
        <f>ORÇAMENTO!A13</f>
        <v>2.1</v>
      </c>
      <c r="B14" s="8" t="str">
        <f>ORÇAMENTO!D13</f>
        <v xml:space="preserve">TRANSPORTE DE ENTULHO EM CAÇAMBA ESTACIONÁRIA INCLUSO A CARGA MANUAL </v>
      </c>
      <c r="C14" s="8" t="str">
        <f>ORÇAMENTO!E13</f>
        <v xml:space="preserve">m3 </v>
      </c>
      <c r="D14" s="15" t="s">
        <v>47</v>
      </c>
    </row>
    <row r="15" spans="1:4" x14ac:dyDescent="0.25">
      <c r="A15" s="8"/>
      <c r="B15" s="8" t="s">
        <v>48</v>
      </c>
      <c r="C15" s="8"/>
      <c r="D15" s="15">
        <f>D12*0.03</f>
        <v>1.6390500000000001</v>
      </c>
    </row>
    <row r="16" spans="1:4" x14ac:dyDescent="0.25">
      <c r="A16" s="104" t="s">
        <v>46</v>
      </c>
      <c r="B16" s="105"/>
      <c r="C16" s="106"/>
      <c r="D16" s="19">
        <f>D15</f>
        <v>1.6390500000000001</v>
      </c>
    </row>
    <row r="17" spans="1:4" x14ac:dyDescent="0.25">
      <c r="A17" s="16" t="str">
        <f>ORÇAMENTO!A16</f>
        <v>GRUPO DE SERVIÇO: 177- ESTRUTURA METÁLICA</v>
      </c>
      <c r="B17" s="17"/>
      <c r="C17" s="17"/>
      <c r="D17" s="18"/>
    </row>
    <row r="18" spans="1:4" ht="30" x14ac:dyDescent="0.25">
      <c r="A18" s="8" t="str">
        <f>ORÇAMENTO!A17</f>
        <v>3.1</v>
      </c>
      <c r="B18" s="9" t="str">
        <f>ORÇAMENTO!D17</f>
        <v xml:space="preserve"> ESTRUTURA METÁLICA CONVENCIONAL EM AÇO DO TIPO USI SAC-300 COM FUNDO ANTICORROSIVO</v>
      </c>
      <c r="C18" s="8" t="str">
        <f>ORÇAMENTO!E17</f>
        <v>Kg</v>
      </c>
      <c r="D18" s="15" t="s">
        <v>49</v>
      </c>
    </row>
    <row r="19" spans="1:4" x14ac:dyDescent="0.25">
      <c r="A19" s="8"/>
      <c r="B19" s="8" t="s">
        <v>50</v>
      </c>
      <c r="C19" s="8"/>
      <c r="D19" s="15">
        <f>(6*2.76)*17.27</f>
        <v>285.99119999999999</v>
      </c>
    </row>
    <row r="20" spans="1:4" x14ac:dyDescent="0.25">
      <c r="A20" s="8"/>
      <c r="B20" s="8" t="s">
        <v>51</v>
      </c>
      <c r="C20" s="8"/>
      <c r="D20" s="15">
        <f>(4.9+4.9+11.15+11.15)*6.17</f>
        <v>198.05700000000002</v>
      </c>
    </row>
    <row r="21" spans="1:4" ht="14.25" customHeight="1" x14ac:dyDescent="0.25">
      <c r="A21" s="8"/>
      <c r="B21" s="8" t="s">
        <v>52</v>
      </c>
      <c r="C21" s="8"/>
      <c r="D21" s="15">
        <f>(4.51*4)*3.23</f>
        <v>58.269199999999998</v>
      </c>
    </row>
    <row r="22" spans="1:4" x14ac:dyDescent="0.25">
      <c r="A22" s="104" t="s">
        <v>46</v>
      </c>
      <c r="B22" s="105"/>
      <c r="C22" s="106"/>
      <c r="D22" s="19">
        <f>SUM(D19:D21)</f>
        <v>542.31740000000002</v>
      </c>
    </row>
    <row r="23" spans="1:4" x14ac:dyDescent="0.25">
      <c r="A23" s="8" t="str">
        <f>ORÇAMENTO!A18</f>
        <v>3.2</v>
      </c>
      <c r="B23" s="8" t="str">
        <f>ORÇAMENTO!D18</f>
        <v xml:space="preserve">PLATIBANDA EM ACM </v>
      </c>
      <c r="C23" s="8" t="s">
        <v>18</v>
      </c>
      <c r="D23" s="15" t="s">
        <v>53</v>
      </c>
    </row>
    <row r="24" spans="1:4" x14ac:dyDescent="0.25">
      <c r="A24" s="8"/>
      <c r="B24" s="8" t="s">
        <v>54</v>
      </c>
      <c r="C24" s="8"/>
      <c r="D24" s="15">
        <v>1</v>
      </c>
    </row>
    <row r="25" spans="1:4" x14ac:dyDescent="0.25">
      <c r="A25" s="104" t="s">
        <v>46</v>
      </c>
      <c r="B25" s="105"/>
      <c r="C25" s="106"/>
      <c r="D25" s="19">
        <f>D24</f>
        <v>1</v>
      </c>
    </row>
    <row r="26" spans="1:4" x14ac:dyDescent="0.25">
      <c r="A26" s="16" t="str">
        <f>ORÇAMENTO!A21</f>
        <v>GRUPO DE SERVIÇO: 178- COBERTURA</v>
      </c>
      <c r="B26" s="17"/>
      <c r="C26" s="17"/>
      <c r="D26" s="18"/>
    </row>
    <row r="27" spans="1:4" x14ac:dyDescent="0.25">
      <c r="A27" s="8" t="str">
        <f>ORÇAMENTO!A22</f>
        <v>4.1</v>
      </c>
      <c r="B27" s="8" t="str">
        <f>ORÇAMENTO!D22</f>
        <v>RUFO DE CHAPA GALVANIZADA</v>
      </c>
      <c r="C27" s="8" t="str">
        <f>ORÇAMENTO!E22</f>
        <v xml:space="preserve"> m</v>
      </c>
      <c r="D27" s="15" t="s">
        <v>55</v>
      </c>
    </row>
    <row r="28" spans="1:4" x14ac:dyDescent="0.25">
      <c r="A28" s="8"/>
      <c r="B28" s="8" t="s">
        <v>56</v>
      </c>
      <c r="C28" s="8"/>
      <c r="D28" s="15">
        <f>(3.97+3.97+11.15)</f>
        <v>19.09</v>
      </c>
    </row>
    <row r="29" spans="1:4" x14ac:dyDescent="0.25">
      <c r="A29" s="104" t="s">
        <v>46</v>
      </c>
      <c r="B29" s="105"/>
      <c r="C29" s="106"/>
      <c r="D29" s="19">
        <f>D28</f>
        <v>19.09</v>
      </c>
    </row>
    <row r="30" spans="1:4" x14ac:dyDescent="0.25">
      <c r="A30" s="8" t="str">
        <f>ORÇAMENTO!A23</f>
        <v>4.2</v>
      </c>
      <c r="B30" s="9" t="str">
        <f>ORÇAMENTO!D23</f>
        <v>COBERTURA COM TELHA FIBERGLASS COM VÉU PROTEÇÃO 1MM COM ACESSÓRIOS</v>
      </c>
      <c r="C30" s="8" t="str">
        <f>ORÇAMENTO!E23</f>
        <v xml:space="preserve"> m2</v>
      </c>
      <c r="D30" s="15" t="s">
        <v>43</v>
      </c>
    </row>
    <row r="31" spans="1:4" x14ac:dyDescent="0.25">
      <c r="A31" s="8"/>
      <c r="B31" s="8" t="s">
        <v>44</v>
      </c>
      <c r="C31" s="8"/>
      <c r="D31" s="15">
        <v>11.15</v>
      </c>
    </row>
    <row r="32" spans="1:4" x14ac:dyDescent="0.25">
      <c r="A32" s="8"/>
      <c r="B32" s="8" t="s">
        <v>45</v>
      </c>
      <c r="C32" s="8"/>
      <c r="D32" s="15">
        <v>3.97</v>
      </c>
    </row>
    <row r="33" spans="1:4" x14ac:dyDescent="0.25">
      <c r="A33" s="104" t="s">
        <v>46</v>
      </c>
      <c r="B33" s="105"/>
      <c r="C33" s="106"/>
      <c r="D33" s="19">
        <f>D32*D31</f>
        <v>44.265500000000003</v>
      </c>
    </row>
    <row r="34" spans="1:4" x14ac:dyDescent="0.25">
      <c r="A34" s="16" t="str">
        <f>ORÇAMENTO!A26</f>
        <v>GRUPO DE SERVIÇO: 183- FORROS</v>
      </c>
      <c r="B34" s="17"/>
      <c r="C34" s="17"/>
      <c r="D34" s="18"/>
    </row>
    <row r="35" spans="1:4" x14ac:dyDescent="0.25">
      <c r="A35" s="8" t="str">
        <f>ORÇAMENTO!A27</f>
        <v>5.1</v>
      </c>
      <c r="B35" s="8" t="str">
        <f>ORÇAMENTO!D27</f>
        <v xml:space="preserve">FORRO EM SARRAFO DE MADEIRA </v>
      </c>
      <c r="C35" s="8" t="str">
        <f>C30</f>
        <v xml:space="preserve"> m2</v>
      </c>
      <c r="D35" s="15" t="s">
        <v>43</v>
      </c>
    </row>
    <row r="36" spans="1:4" x14ac:dyDescent="0.25">
      <c r="A36" s="8"/>
      <c r="B36" s="8" t="s">
        <v>44</v>
      </c>
      <c r="C36" s="8"/>
      <c r="D36" s="15">
        <v>11.15</v>
      </c>
    </row>
    <row r="37" spans="1:4" x14ac:dyDescent="0.25">
      <c r="A37" s="8"/>
      <c r="B37" s="8" t="s">
        <v>45</v>
      </c>
      <c r="C37" s="8"/>
      <c r="D37" s="15">
        <v>4.9000000000000004</v>
      </c>
    </row>
    <row r="38" spans="1:4" x14ac:dyDescent="0.25">
      <c r="A38" s="104" t="s">
        <v>46</v>
      </c>
      <c r="B38" s="105"/>
      <c r="C38" s="106"/>
      <c r="D38" s="19">
        <f>D37*D36</f>
        <v>54.635000000000005</v>
      </c>
    </row>
    <row r="39" spans="1:4" x14ac:dyDescent="0.25">
      <c r="A39" s="16" t="str">
        <f>ORÇAMENTO!A30</f>
        <v>GRUPO DE SERVIÇO: 188- PINTURA</v>
      </c>
      <c r="B39" s="17"/>
      <c r="C39" s="17"/>
      <c r="D39" s="18"/>
    </row>
    <row r="40" spans="1:4" x14ac:dyDescent="0.25">
      <c r="A40" s="8" t="str">
        <f>ORÇAMENTO!A31</f>
        <v>6.1</v>
      </c>
      <c r="B40" s="8" t="str">
        <f>ORÇAMENTO!D31</f>
        <v xml:space="preserve">PINTURA ESMALTE ALQUIDICO ESTR.METALICA 2 DEMAOS </v>
      </c>
      <c r="C40" s="8" t="str">
        <f>ORÇAMENTO!E31</f>
        <v xml:space="preserve">m2 </v>
      </c>
      <c r="D40" s="15" t="s">
        <v>43</v>
      </c>
    </row>
    <row r="41" spans="1:4" x14ac:dyDescent="0.25">
      <c r="A41" s="8"/>
      <c r="B41" s="8" t="s">
        <v>50</v>
      </c>
      <c r="C41" s="8"/>
      <c r="D41" s="15">
        <f>(6*2.76)*(0.15+0.15+0.15+0.15)</f>
        <v>9.9359999999999982</v>
      </c>
    </row>
    <row r="42" spans="1:4" x14ac:dyDescent="0.25">
      <c r="A42" s="8"/>
      <c r="B42" s="8" t="s">
        <v>51</v>
      </c>
      <c r="C42" s="8"/>
      <c r="D42" s="15">
        <f>(11.15+4.9+4.9+11.15)*(0.1+0.1+0.1+0.1)</f>
        <v>12.840000000000002</v>
      </c>
    </row>
    <row r="43" spans="1:4" x14ac:dyDescent="0.25">
      <c r="A43" s="8"/>
      <c r="B43" s="8" t="s">
        <v>52</v>
      </c>
      <c r="C43" s="8"/>
      <c r="D43" s="15">
        <f>(4*4.51)*(0.08+0.08+0.08+0.08)</f>
        <v>5.7728000000000002</v>
      </c>
    </row>
    <row r="44" spans="1:4" x14ac:dyDescent="0.25">
      <c r="A44" s="107" t="s">
        <v>46</v>
      </c>
      <c r="B44" s="107"/>
      <c r="C44" s="107"/>
      <c r="D44" s="19">
        <f>SUM(D41:D43)</f>
        <v>28.5488</v>
      </c>
    </row>
  </sheetData>
  <mergeCells count="14">
    <mergeCell ref="A33:C33"/>
    <mergeCell ref="A38:C38"/>
    <mergeCell ref="A44:C44"/>
    <mergeCell ref="A1:C1"/>
    <mergeCell ref="A2:C2"/>
    <mergeCell ref="A3:C3"/>
    <mergeCell ref="A4:C4"/>
    <mergeCell ref="A5:C5"/>
    <mergeCell ref="A6:C6"/>
    <mergeCell ref="A12:C12"/>
    <mergeCell ref="A16:C16"/>
    <mergeCell ref="A22:C22"/>
    <mergeCell ref="A25:C25"/>
    <mergeCell ref="A29:C2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7" workbookViewId="0">
      <selection activeCell="G18" sqref="G18"/>
    </sheetView>
  </sheetViews>
  <sheetFormatPr defaultRowHeight="15" x14ac:dyDescent="0.25"/>
  <cols>
    <col min="1" max="1" width="14" customWidth="1"/>
    <col min="2" max="2" width="25" customWidth="1"/>
    <col min="3" max="3" width="22.140625" customWidth="1"/>
    <col min="4" max="4" width="27" customWidth="1"/>
    <col min="5" max="5" width="25.42578125" customWidth="1"/>
    <col min="6" max="6" width="27.140625" customWidth="1"/>
    <col min="7" max="7" width="30" customWidth="1"/>
  </cols>
  <sheetData>
    <row r="1" spans="1:7" x14ac:dyDescent="0.25">
      <c r="A1" s="39"/>
      <c r="B1" s="40"/>
      <c r="C1" s="109"/>
      <c r="D1" s="110"/>
      <c r="E1" s="110"/>
      <c r="F1" s="110"/>
      <c r="G1" s="111"/>
    </row>
    <row r="2" spans="1:7" x14ac:dyDescent="0.25">
      <c r="A2" s="41"/>
      <c r="B2" s="42"/>
      <c r="C2" s="112" t="s">
        <v>79</v>
      </c>
      <c r="D2" s="113"/>
      <c r="E2" s="113"/>
      <c r="F2" s="113"/>
      <c r="G2" s="114"/>
    </row>
    <row r="3" spans="1:7" x14ac:dyDescent="0.25">
      <c r="A3" s="41"/>
      <c r="B3" s="42"/>
      <c r="C3" s="43" t="s">
        <v>80</v>
      </c>
      <c r="D3" s="128" t="s">
        <v>81</v>
      </c>
      <c r="E3" s="128"/>
      <c r="F3" s="128"/>
      <c r="G3" s="129"/>
    </row>
    <row r="4" spans="1:7" x14ac:dyDescent="0.25">
      <c r="A4" s="41"/>
      <c r="B4" s="42"/>
      <c r="C4" s="43" t="s">
        <v>82</v>
      </c>
      <c r="D4" s="128" t="s">
        <v>88</v>
      </c>
      <c r="E4" s="128"/>
      <c r="F4" s="128"/>
      <c r="G4" s="129"/>
    </row>
    <row r="5" spans="1:7" x14ac:dyDescent="0.25">
      <c r="A5" s="41"/>
      <c r="B5" s="42"/>
      <c r="C5" s="43" t="s">
        <v>83</v>
      </c>
      <c r="D5" s="128">
        <v>0</v>
      </c>
      <c r="E5" s="128"/>
      <c r="F5" s="128"/>
      <c r="G5" s="129"/>
    </row>
    <row r="6" spans="1:7" x14ac:dyDescent="0.25">
      <c r="A6" s="41"/>
      <c r="B6" s="42"/>
      <c r="C6" s="43" t="s">
        <v>84</v>
      </c>
      <c r="D6" s="122" t="s">
        <v>89</v>
      </c>
      <c r="E6" s="122"/>
      <c r="F6" s="122"/>
      <c r="G6" s="123"/>
    </row>
    <row r="7" spans="1:7" x14ac:dyDescent="0.25">
      <c r="A7" s="41"/>
      <c r="B7" s="42"/>
      <c r="C7" s="43" t="s">
        <v>85</v>
      </c>
      <c r="D7" s="128" t="s">
        <v>90</v>
      </c>
      <c r="E7" s="128"/>
      <c r="F7" s="128"/>
      <c r="G7" s="129"/>
    </row>
    <row r="8" spans="1:7" x14ac:dyDescent="0.25">
      <c r="A8" s="41"/>
      <c r="B8" s="42"/>
      <c r="C8" s="43"/>
      <c r="D8" s="124"/>
      <c r="E8" s="124"/>
      <c r="F8" s="124"/>
      <c r="G8" s="125"/>
    </row>
    <row r="9" spans="1:7" x14ac:dyDescent="0.25">
      <c r="A9" s="41"/>
      <c r="B9" s="42"/>
      <c r="C9" s="43"/>
      <c r="D9" s="124"/>
      <c r="E9" s="124"/>
      <c r="F9" s="124"/>
      <c r="G9" s="125"/>
    </row>
    <row r="10" spans="1:7" ht="15.75" thickBot="1" x14ac:dyDescent="0.3">
      <c r="A10" s="45"/>
      <c r="B10" s="46"/>
      <c r="C10" s="47" t="s">
        <v>86</v>
      </c>
      <c r="D10" s="115">
        <v>44669</v>
      </c>
      <c r="E10" s="115"/>
      <c r="F10" s="115"/>
      <c r="G10" s="116"/>
    </row>
    <row r="11" spans="1:7" x14ac:dyDescent="0.25">
      <c r="A11" s="62"/>
      <c r="B11" s="63"/>
      <c r="C11" s="63"/>
      <c r="D11" s="63"/>
      <c r="E11" s="63"/>
      <c r="F11" s="64" t="s">
        <v>87</v>
      </c>
      <c r="G11" s="65"/>
    </row>
    <row r="12" spans="1:7" x14ac:dyDescent="0.25">
      <c r="A12" s="126" t="s">
        <v>0</v>
      </c>
      <c r="B12" s="127" t="s">
        <v>65</v>
      </c>
      <c r="C12" s="127"/>
      <c r="D12" s="132" t="s">
        <v>66</v>
      </c>
      <c r="E12" s="133"/>
      <c r="F12" s="133"/>
      <c r="G12" s="134"/>
    </row>
    <row r="13" spans="1:7" x14ac:dyDescent="0.25">
      <c r="A13" s="126"/>
      <c r="B13" s="127"/>
      <c r="C13" s="127"/>
      <c r="D13" s="49" t="s">
        <v>67</v>
      </c>
      <c r="E13" s="49" t="s">
        <v>68</v>
      </c>
      <c r="F13" s="49" t="s">
        <v>69</v>
      </c>
      <c r="G13" s="66" t="s">
        <v>70</v>
      </c>
    </row>
    <row r="14" spans="1:7" x14ac:dyDescent="0.25">
      <c r="A14" s="135">
        <v>1</v>
      </c>
      <c r="B14" s="136" t="s">
        <v>71</v>
      </c>
      <c r="C14" s="50">
        <f>ORÇAMENTO!I10</f>
        <v>342.01510000000007</v>
      </c>
      <c r="D14" s="51">
        <v>1</v>
      </c>
      <c r="E14" s="51">
        <v>0</v>
      </c>
      <c r="F14" s="51">
        <v>0</v>
      </c>
      <c r="G14" s="67">
        <v>0</v>
      </c>
    </row>
    <row r="15" spans="1:7" x14ac:dyDescent="0.25">
      <c r="A15" s="135"/>
      <c r="B15" s="137"/>
      <c r="C15" s="52"/>
      <c r="D15" s="77"/>
      <c r="E15" s="53"/>
      <c r="F15" s="53"/>
      <c r="G15" s="68"/>
    </row>
    <row r="16" spans="1:7" x14ac:dyDescent="0.25">
      <c r="A16" s="135"/>
      <c r="B16" s="136"/>
      <c r="C16" s="54"/>
      <c r="D16" s="55">
        <f>D14*C14</f>
        <v>342.01510000000007</v>
      </c>
      <c r="E16" s="55">
        <f>E14*D14</f>
        <v>0</v>
      </c>
      <c r="F16" s="55">
        <f>F14*E14</f>
        <v>0</v>
      </c>
      <c r="G16" s="55">
        <f>G14*F14</f>
        <v>0</v>
      </c>
    </row>
    <row r="17" spans="1:7" x14ac:dyDescent="0.25">
      <c r="A17" s="117">
        <v>2</v>
      </c>
      <c r="B17" s="138" t="s">
        <v>72</v>
      </c>
      <c r="C17" s="50">
        <f>ORÇAMENTO!I14</f>
        <v>110.24250300000001</v>
      </c>
      <c r="D17" s="51">
        <v>0.35</v>
      </c>
      <c r="E17" s="51">
        <v>0.21659999999999999</v>
      </c>
      <c r="F17" s="51">
        <v>0.2167</v>
      </c>
      <c r="G17" s="67">
        <v>0.2167</v>
      </c>
    </row>
    <row r="18" spans="1:7" x14ac:dyDescent="0.25">
      <c r="A18" s="118"/>
      <c r="B18" s="139"/>
      <c r="C18" s="56"/>
      <c r="D18" s="78"/>
      <c r="E18" s="78"/>
      <c r="F18" s="78"/>
      <c r="G18" s="79"/>
    </row>
    <row r="19" spans="1:7" x14ac:dyDescent="0.25">
      <c r="A19" s="119"/>
      <c r="B19" s="140"/>
      <c r="C19" s="54"/>
      <c r="D19" s="55">
        <f>D17*C17</f>
        <v>38.584876050000005</v>
      </c>
      <c r="E19" s="55">
        <f>E17*C17</f>
        <v>23.878526149800003</v>
      </c>
      <c r="F19" s="55">
        <f>F17*C17</f>
        <v>23.889550400100003</v>
      </c>
      <c r="G19" s="55">
        <f>G17*C17</f>
        <v>23.889550400100003</v>
      </c>
    </row>
    <row r="20" spans="1:7" x14ac:dyDescent="0.25">
      <c r="A20" s="117">
        <v>3</v>
      </c>
      <c r="B20" s="120" t="s">
        <v>73</v>
      </c>
      <c r="C20" s="50">
        <f>ORÇAMENTO!I19</f>
        <v>19473.300199999998</v>
      </c>
      <c r="D20" s="51"/>
      <c r="E20" s="59"/>
      <c r="F20" s="59">
        <v>0.5</v>
      </c>
      <c r="G20" s="71">
        <v>0.5</v>
      </c>
    </row>
    <row r="21" spans="1:7" x14ac:dyDescent="0.25">
      <c r="A21" s="118"/>
      <c r="B21" s="121"/>
      <c r="C21" s="58"/>
      <c r="D21" s="53"/>
      <c r="E21" s="53"/>
      <c r="F21" s="80"/>
      <c r="G21" s="81"/>
    </row>
    <row r="22" spans="1:7" x14ac:dyDescent="0.25">
      <c r="A22" s="119"/>
      <c r="B22" s="120"/>
      <c r="C22" s="54"/>
      <c r="D22" s="55">
        <v>0</v>
      </c>
      <c r="E22" s="55">
        <v>0</v>
      </c>
      <c r="F22" s="55">
        <f>F20*C20</f>
        <v>9736.6500999999989</v>
      </c>
      <c r="G22" s="69">
        <f>G20*C20</f>
        <v>9736.6500999999989</v>
      </c>
    </row>
    <row r="23" spans="1:7" x14ac:dyDescent="0.25">
      <c r="A23" s="117">
        <v>4</v>
      </c>
      <c r="B23" s="120" t="s">
        <v>91</v>
      </c>
      <c r="C23" s="50">
        <f>ORÇAMENTO!I24</f>
        <v>2861.7280599999999</v>
      </c>
      <c r="D23" s="51"/>
      <c r="E23" s="57">
        <v>0.33339999999999997</v>
      </c>
      <c r="F23" s="57">
        <v>0.33329999999999999</v>
      </c>
      <c r="G23" s="70">
        <v>0.33329999999999999</v>
      </c>
    </row>
    <row r="24" spans="1:7" x14ac:dyDescent="0.25">
      <c r="A24" s="118"/>
      <c r="B24" s="121"/>
      <c r="C24" s="58"/>
      <c r="D24" s="53"/>
      <c r="E24" s="82"/>
      <c r="F24" s="82"/>
      <c r="G24" s="83"/>
    </row>
    <row r="25" spans="1:7" x14ac:dyDescent="0.25">
      <c r="A25" s="119"/>
      <c r="B25" s="120"/>
      <c r="C25" s="54"/>
      <c r="D25" s="55">
        <f>D23*C23</f>
        <v>0</v>
      </c>
      <c r="E25" s="55">
        <f>E23*C23</f>
        <v>954.10013520399991</v>
      </c>
      <c r="F25" s="55">
        <f>F23*C23</f>
        <v>953.81396239799994</v>
      </c>
      <c r="G25" s="55">
        <f>G23*C23</f>
        <v>953.81396239799994</v>
      </c>
    </row>
    <row r="26" spans="1:7" x14ac:dyDescent="0.25">
      <c r="A26" s="117">
        <v>5</v>
      </c>
      <c r="B26" s="120" t="s">
        <v>92</v>
      </c>
      <c r="C26" s="50">
        <f>ORÇAMENTO!I28</f>
        <v>0</v>
      </c>
      <c r="D26" s="51"/>
      <c r="E26" s="57">
        <v>0.33339999999999997</v>
      </c>
      <c r="F26" s="57">
        <v>0.33329999999999999</v>
      </c>
      <c r="G26" s="70">
        <v>0.33329999999999999</v>
      </c>
    </row>
    <row r="27" spans="1:7" x14ac:dyDescent="0.25">
      <c r="A27" s="118"/>
      <c r="B27" s="121"/>
      <c r="C27" s="58"/>
      <c r="D27" s="53"/>
      <c r="E27" s="84"/>
      <c r="F27" s="84"/>
      <c r="G27" s="85"/>
    </row>
    <row r="28" spans="1:7" x14ac:dyDescent="0.25">
      <c r="A28" s="119"/>
      <c r="B28" s="120"/>
      <c r="C28" s="54"/>
      <c r="D28" s="55">
        <f>D26*C26</f>
        <v>0</v>
      </c>
      <c r="E28" s="55">
        <f>E26*D26</f>
        <v>0</v>
      </c>
      <c r="F28" s="55">
        <f>F26*C26</f>
        <v>0</v>
      </c>
      <c r="G28" s="55">
        <f>G26*C26</f>
        <v>0</v>
      </c>
    </row>
    <row r="29" spans="1:7" x14ac:dyDescent="0.25">
      <c r="A29" s="117">
        <v>7</v>
      </c>
      <c r="B29" s="120" t="s">
        <v>74</v>
      </c>
      <c r="C29" s="50">
        <f>ORÇAMENTO!I32</f>
        <v>430.80139200000002</v>
      </c>
      <c r="D29" s="51"/>
      <c r="E29" s="59"/>
      <c r="F29" s="59">
        <v>0.5</v>
      </c>
      <c r="G29" s="71">
        <v>0.5</v>
      </c>
    </row>
    <row r="30" spans="1:7" x14ac:dyDescent="0.25">
      <c r="A30" s="118"/>
      <c r="B30" s="121"/>
      <c r="C30" s="58"/>
      <c r="D30" s="53"/>
      <c r="E30" s="53"/>
      <c r="F30" s="86"/>
      <c r="G30" s="87"/>
    </row>
    <row r="31" spans="1:7" x14ac:dyDescent="0.25">
      <c r="A31" s="119"/>
      <c r="B31" s="120"/>
      <c r="C31" s="54"/>
      <c r="D31" s="55">
        <f>D29*C29</f>
        <v>0</v>
      </c>
      <c r="E31" s="55">
        <f>E29*D29</f>
        <v>0</v>
      </c>
      <c r="F31" s="55">
        <f>F29*C29</f>
        <v>215.40069600000001</v>
      </c>
      <c r="G31" s="55">
        <f>G29*C29</f>
        <v>215.40069600000001</v>
      </c>
    </row>
    <row r="32" spans="1:7" ht="15.75" thickBot="1" x14ac:dyDescent="0.3">
      <c r="A32" s="74"/>
      <c r="B32" s="75"/>
      <c r="C32" s="75"/>
      <c r="D32" s="75"/>
      <c r="E32" s="75"/>
      <c r="F32" s="75"/>
      <c r="G32" s="76"/>
    </row>
    <row r="33" spans="1:7" x14ac:dyDescent="0.25">
      <c r="A33" s="39"/>
      <c r="B33" s="61"/>
      <c r="C33" s="61"/>
      <c r="D33" s="61"/>
      <c r="E33" s="61"/>
      <c r="F33" s="61"/>
      <c r="G33" s="40"/>
    </row>
    <row r="34" spans="1:7" x14ac:dyDescent="0.25">
      <c r="A34" s="130"/>
      <c r="B34" s="131"/>
      <c r="C34" s="131"/>
      <c r="D34" s="36"/>
      <c r="E34" s="32"/>
      <c r="F34" s="37"/>
      <c r="G34" s="72"/>
    </row>
    <row r="35" spans="1:7" x14ac:dyDescent="0.25">
      <c r="A35" s="33"/>
      <c r="B35" s="32"/>
      <c r="C35" s="32"/>
      <c r="D35" s="36"/>
      <c r="E35" s="32"/>
      <c r="F35" s="37"/>
      <c r="G35" s="72"/>
    </row>
    <row r="36" spans="1:7" x14ac:dyDescent="0.25">
      <c r="A36" s="41"/>
      <c r="B36" s="44"/>
      <c r="C36" s="44"/>
      <c r="D36" s="32"/>
      <c r="E36" s="32" t="s">
        <v>75</v>
      </c>
      <c r="F36" s="32"/>
      <c r="G36" s="34"/>
    </row>
    <row r="37" spans="1:7" x14ac:dyDescent="0.25">
      <c r="A37" s="41"/>
      <c r="B37" s="44"/>
      <c r="C37" s="44"/>
      <c r="D37" s="32"/>
      <c r="E37" s="31" t="s">
        <v>76</v>
      </c>
      <c r="F37" s="32"/>
      <c r="G37" s="34"/>
    </row>
    <row r="38" spans="1:7" x14ac:dyDescent="0.25">
      <c r="A38" s="41"/>
      <c r="B38" s="44"/>
      <c r="C38" s="44"/>
      <c r="D38" s="32"/>
      <c r="E38" s="32" t="s">
        <v>77</v>
      </c>
      <c r="F38" s="32"/>
      <c r="G38" s="60"/>
    </row>
    <row r="39" spans="1:7" ht="15.75" thickBot="1" x14ac:dyDescent="0.3">
      <c r="A39" s="45"/>
      <c r="B39" s="48"/>
      <c r="C39" s="48"/>
      <c r="D39" s="35"/>
      <c r="E39" s="35" t="s">
        <v>78</v>
      </c>
      <c r="F39" s="38"/>
      <c r="G39" s="73"/>
    </row>
  </sheetData>
  <mergeCells count="26">
    <mergeCell ref="D7:G7"/>
    <mergeCell ref="D5:G5"/>
    <mergeCell ref="D4:G4"/>
    <mergeCell ref="D3:G3"/>
    <mergeCell ref="A34:C34"/>
    <mergeCell ref="D12:G12"/>
    <mergeCell ref="A14:A16"/>
    <mergeCell ref="B14:B16"/>
    <mergeCell ref="A17:A19"/>
    <mergeCell ref="B17:B19"/>
    <mergeCell ref="C1:G1"/>
    <mergeCell ref="C2:G2"/>
    <mergeCell ref="D10:G10"/>
    <mergeCell ref="A29:A31"/>
    <mergeCell ref="B29:B31"/>
    <mergeCell ref="A20:A22"/>
    <mergeCell ref="B20:B22"/>
    <mergeCell ref="A23:A25"/>
    <mergeCell ref="B23:B25"/>
    <mergeCell ref="A26:A28"/>
    <mergeCell ref="B26:B28"/>
    <mergeCell ref="D6:G6"/>
    <mergeCell ref="D9:G9"/>
    <mergeCell ref="D8:G8"/>
    <mergeCell ref="A12:A13"/>
    <mergeCell ref="B12:C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Memorial de Cálculo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2022-04-18T12:41:14Z</dcterms:created>
  <dcterms:modified xsi:type="dcterms:W3CDTF">2022-07-13T17:33:42Z</dcterms:modified>
</cp:coreProperties>
</file>